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11700" activeTab="0"/>
  </bookViews>
  <sheets>
    <sheet name="2019계속비조서" sheetId="1" r:id="rId1"/>
  </sheets>
  <definedNames>
    <definedName name="_xlnm.Print_Area" localSheetId="0">'2019계속비조서'!$A$1:$R$49</definedName>
    <definedName name="_xlnm.Print_Titles" localSheetId="0">'2019계속비조서'!$3:$4</definedName>
  </definedNames>
  <calcPr fullCalcOnLoad="1"/>
</workbook>
</file>

<file path=xl/sharedStrings.xml><?xml version="1.0" encoding="utf-8"?>
<sst xmlns="http://schemas.openxmlformats.org/spreadsheetml/2006/main" count="148" uniqueCount="104">
  <si>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</si>
  <si>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</si>
  <si>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</si>
  <si>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</si>
  <si>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</si>
  <si>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</si>
  <si>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</si>
  <si>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</si>
  <si>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</si>
  <si>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</si>
  <si>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</si>
  <si>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</si>
  <si>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</si>
  <si>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</si>
  <si>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</si>
  <si>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</si>
  <si>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사업명</t>
  </si>
  <si>
    <t>부서명</t>
  </si>
  <si>
    <t>정책사업</t>
  </si>
  <si>
    <t>전 전년도까지('18)</t>
  </si>
  <si>
    <t>전년도('19)</t>
  </si>
  <si>
    <t>2021년
예산액</t>
  </si>
  <si>
    <t>2022년
이  후
예산액</t>
  </si>
  <si>
    <t>문화예술과</t>
  </si>
  <si>
    <t>문화예술진흥</t>
  </si>
  <si>
    <t>공공도서관확충</t>
  </si>
  <si>
    <t>용해지구 문화시설 건립사업</t>
  </si>
  <si>
    <t>교육체육과</t>
  </si>
  <si>
    <t>체육진흥</t>
  </si>
  <si>
    <t>체육시설확충</t>
  </si>
  <si>
    <t>목포종합경기장 건립</t>
  </si>
  <si>
    <t>기존</t>
  </si>
  <si>
    <t>변경</t>
  </si>
  <si>
    <t>부지 171,466㎡, 종합경기장 등</t>
  </si>
  <si>
    <t>증감</t>
  </si>
  <si>
    <t xml:space="preserve"> 체육진흥</t>
  </si>
  <si>
    <t>목포 반다비 
체육센터
(장애인
체육센터)</t>
  </si>
  <si>
    <t>부지 5,000㎡,  연면적 3,000㎡</t>
  </si>
  <si>
    <t>관광과</t>
  </si>
  <si>
    <t>관광산업
진흥</t>
  </si>
  <si>
    <t>관광시설구축</t>
  </si>
  <si>
    <t>고하도
유원지조성</t>
  </si>
  <si>
    <t>기존</t>
  </si>
  <si>
    <t>고하도 유원지
조성사업
A=2,151천㎡
(도로,주차장 등)</t>
  </si>
  <si>
    <t>변경</t>
  </si>
  <si>
    <t>증감</t>
  </si>
  <si>
    <t>해양항만과</t>
  </si>
  <si>
    <t>해양환경 개선</t>
  </si>
  <si>
    <t>해양환경개선 기반조성</t>
  </si>
  <si>
    <t>제2차 연안정비사업</t>
  </si>
  <si>
    <t>기존</t>
  </si>
  <si>
    <t>5개지구
('10~'19)</t>
  </si>
  <si>
    <t>변경</t>
  </si>
  <si>
    <t>증감</t>
  </si>
  <si>
    <t>제4차 도서종합개발사업</t>
  </si>
  <si>
    <t>34개소
('10~'29)</t>
  </si>
  <si>
    <t>자원순환과</t>
  </si>
  <si>
    <t>자원 및
청소관리</t>
  </si>
  <si>
    <t>시가지
청소관리</t>
  </si>
  <si>
    <t>위생매립장
순환이용
정비사업</t>
  </si>
  <si>
    <t>기존</t>
  </si>
  <si>
    <t>변경</t>
  </si>
  <si>
    <t>폐기물
굴착
516,000㎥
(′16~′21)</t>
  </si>
  <si>
    <t>증감</t>
  </si>
  <si>
    <t>원도심개발</t>
  </si>
  <si>
    <t>원도심기반
시설확충</t>
  </si>
  <si>
    <t>문화관광자원개발(삼학도복원화사업)</t>
  </si>
  <si>
    <t>기존</t>
  </si>
  <si>
    <t>공원조성 A=574,850㎡ ('00~'21)</t>
  </si>
  <si>
    <t>변경</t>
  </si>
  <si>
    <t>증감</t>
  </si>
  <si>
    <t>노벨평화공원 삼학도 테마 경관 사업</t>
  </si>
  <si>
    <t>테마경관
A=6,050㎡
('19~'20)</t>
  </si>
  <si>
    <t>재정비촉진사업지원(서산온금지구 재개발)</t>
  </si>
  <si>
    <t>서산온금지구 재개발</t>
  </si>
  <si>
    <t>A= 202,067㎡('08~'20)</t>
  </si>
  <si>
    <t>도시재생과</t>
  </si>
  <si>
    <t>원도심개발</t>
  </si>
  <si>
    <t>원도심 기반시설확충</t>
  </si>
  <si>
    <t>1897개항문화거리 도시재생 뉴딜사업</t>
  </si>
  <si>
    <t>기존</t>
  </si>
  <si>
    <t>A=299천㎡
2018~2022</t>
  </si>
  <si>
    <t>변경</t>
  </si>
  <si>
    <t>증감</t>
  </si>
  <si>
    <t>원도심 개발</t>
  </si>
  <si>
    <t>원도심 기반시설 확충</t>
  </si>
  <si>
    <t>서산동 보리마당 도시재생 뉴딜사업</t>
  </si>
  <si>
    <r>
      <t>A=99천</t>
    </r>
    <r>
      <rPr>
        <sz val="8"/>
        <rFont val="Yoon 윤고딕 520_TT"/>
        <family val="1"/>
      </rPr>
      <t xml:space="preserve">㎡
</t>
    </r>
    <r>
      <rPr>
        <sz val="8"/>
        <rFont val="가는으뜸체"/>
        <family val="1"/>
      </rPr>
      <t>2018~2021</t>
    </r>
  </si>
  <si>
    <t>△ 3,022,980</t>
  </si>
  <si>
    <t>△ 667,000</t>
  </si>
  <si>
    <t>도시균형개발(수송및교통/도로)</t>
  </si>
  <si>
    <t>도시취약지 개선</t>
  </si>
  <si>
    <t>유달동 대반마을 새뜰마을사업</t>
  </si>
  <si>
    <t>건설과</t>
  </si>
  <si>
    <t>지방도 건설·확포장</t>
  </si>
  <si>
    <t>도로시설물확충</t>
  </si>
  <si>
    <t>보행권확보사업</t>
  </si>
  <si>
    <t>보행환경 개선지구 조성사업</t>
  </si>
  <si>
    <t>목포 근대역사길 안전한 보행환경 조성사업 L=2.1km</t>
  </si>
  <si>
    <t>증감</t>
  </si>
  <si>
    <t>신규</t>
  </si>
  <si>
    <t xml:space="preserve">기간: 2019~2021
위치: 용해동 997-1
면적: 부지 2,000㎡
규모: 지하1층/ 지상3층
주요시설: 도서관, 장난감도서관,
           소규모체육시설 등 </t>
  </si>
  <si>
    <t>A=38,483㎡
2019~2023</t>
  </si>
  <si>
    <t>도시문화재과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</si>
</sst>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[$-412]AM/PM\ h:mm:ss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8"/>
      <name val="Yoon 윤고딕 520_T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176" fontId="6" fillId="0" borderId="10" xfId="48" applyNumberFormat="1" applyFont="1" applyBorder="1" applyAlignment="1">
      <alignment vertical="center" shrinkToFit="1"/>
    </xf>
    <xf numFmtId="41" fontId="6" fillId="0" borderId="10" xfId="48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1" fontId="11" fillId="0" borderId="10" xfId="48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41" fontId="6" fillId="0" borderId="10" xfId="48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41" fontId="11" fillId="0" borderId="10" xfId="48" applyFont="1" applyFill="1" applyBorder="1" applyAlignment="1">
      <alignment vertical="center" shrinkToFit="1"/>
    </xf>
    <xf numFmtId="41" fontId="6" fillId="0" borderId="10" xfId="48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41" fontId="6" fillId="0" borderId="14" xfId="48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176" fontId="6" fillId="33" borderId="11" xfId="48" applyNumberFormat="1" applyFont="1" applyFill="1" applyBorder="1" applyAlignment="1">
      <alignment horizontal="right" vertical="center" shrinkToFit="1"/>
    </xf>
    <xf numFmtId="41" fontId="11" fillId="0" borderId="14" xfId="48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176" fontId="6" fillId="7" borderId="16" xfId="0" applyNumberFormat="1" applyFont="1" applyFill="1" applyBorder="1" applyAlignment="1">
      <alignment vertical="center" shrinkToFit="1"/>
    </xf>
    <xf numFmtId="41" fontId="11" fillId="7" borderId="10" xfId="48" applyFont="1" applyFill="1" applyBorder="1" applyAlignment="1">
      <alignment vertical="center" shrinkToFit="1"/>
    </xf>
    <xf numFmtId="41" fontId="6" fillId="7" borderId="10" xfId="48" applyFont="1" applyFill="1" applyBorder="1" applyAlignment="1">
      <alignment vertical="center" shrinkToFit="1"/>
    </xf>
    <xf numFmtId="41" fontId="6" fillId="7" borderId="10" xfId="0" applyNumberFormat="1" applyFont="1" applyFill="1" applyBorder="1" applyAlignment="1">
      <alignment vertical="center" shrinkToFit="1"/>
    </xf>
    <xf numFmtId="176" fontId="6" fillId="7" borderId="10" xfId="0" applyNumberFormat="1" applyFont="1" applyFill="1" applyBorder="1" applyAlignment="1">
      <alignment vertical="center" shrinkToFit="1"/>
    </xf>
    <xf numFmtId="176" fontId="6" fillId="7" borderId="10" xfId="48" applyNumberFormat="1" applyFont="1" applyFill="1" applyBorder="1" applyAlignment="1">
      <alignment vertical="center" shrinkToFit="1"/>
    </xf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6" fillId="7" borderId="10" xfId="48" applyFont="1" applyFill="1" applyBorder="1" applyAlignment="1">
      <alignment horizontal="center" vertical="center" shrinkToFit="1"/>
    </xf>
    <xf numFmtId="176" fontId="51" fillId="7" borderId="12" xfId="0" applyNumberFormat="1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1" fontId="51" fillId="7" borderId="12" xfId="48" applyFont="1" applyFill="1" applyBorder="1" applyAlignment="1">
      <alignment vertical="center" shrinkToFit="1"/>
    </xf>
    <xf numFmtId="41" fontId="6" fillId="7" borderId="16" xfId="48" applyFont="1" applyFill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1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8.88671875" defaultRowHeight="13.5"/>
  <cols>
    <col min="1" max="1" width="8.21484375" style="0" customWidth="1"/>
    <col min="2" max="2" width="6.88671875" style="0" customWidth="1"/>
    <col min="3" max="3" width="7.3359375" style="0" customWidth="1"/>
    <col min="4" max="4" width="7.4453125" style="0" customWidth="1"/>
    <col min="5" max="5" width="6.6640625" style="0" customWidth="1"/>
    <col min="6" max="6" width="4.6640625" style="0" customWidth="1"/>
    <col min="7" max="7" width="16.21484375" style="0" customWidth="1"/>
    <col min="8" max="8" width="12.21484375" style="2" customWidth="1"/>
    <col min="9" max="10" width="6.3359375" style="0" bestFit="1" customWidth="1"/>
    <col min="11" max="11" width="7.99609375" style="0" bestFit="1" customWidth="1"/>
    <col min="12" max="12" width="9.88671875" style="0" customWidth="1"/>
    <col min="13" max="13" width="6.4453125" style="0" customWidth="1"/>
    <col min="14" max="14" width="9.99609375" style="0" customWidth="1"/>
    <col min="15" max="15" width="11.21484375" style="0" customWidth="1"/>
    <col min="16" max="16" width="12.5546875" style="0" customWidth="1"/>
    <col min="17" max="17" width="6.5546875" style="0" bestFit="1" customWidth="1"/>
    <col min="18" max="18" width="5.88671875" style="0" customWidth="1"/>
  </cols>
  <sheetData>
    <row r="1" spans="1:18" s="1" customFormat="1" ht="36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7:18" ht="40.5" customHeight="1" thickBot="1">
      <c r="Q2" s="62" t="s">
        <v>0</v>
      </c>
      <c r="R2" s="62"/>
    </row>
    <row r="3" spans="1:19" s="4" customFormat="1" ht="24.75" customHeight="1">
      <c r="A3" s="63" t="s">
        <v>17</v>
      </c>
      <c r="B3" s="65" t="s">
        <v>18</v>
      </c>
      <c r="C3" s="65" t="s">
        <v>1</v>
      </c>
      <c r="D3" s="65" t="s">
        <v>2</v>
      </c>
      <c r="E3" s="65" t="s">
        <v>16</v>
      </c>
      <c r="F3" s="65" t="s">
        <v>3</v>
      </c>
      <c r="G3" s="65" t="s">
        <v>4</v>
      </c>
      <c r="H3" s="76" t="s">
        <v>5</v>
      </c>
      <c r="I3" s="65" t="s">
        <v>19</v>
      </c>
      <c r="J3" s="65"/>
      <c r="K3" s="65"/>
      <c r="L3" s="65" t="s">
        <v>20</v>
      </c>
      <c r="M3" s="65"/>
      <c r="N3" s="65"/>
      <c r="O3" s="67" t="s">
        <v>6</v>
      </c>
      <c r="P3" s="67" t="s">
        <v>21</v>
      </c>
      <c r="Q3" s="67" t="s">
        <v>22</v>
      </c>
      <c r="R3" s="74" t="s">
        <v>7</v>
      </c>
      <c r="S3" s="71"/>
    </row>
    <row r="4" spans="1:19" s="4" customFormat="1" ht="27" customHeight="1">
      <c r="A4" s="64"/>
      <c r="B4" s="66"/>
      <c r="C4" s="66"/>
      <c r="D4" s="66"/>
      <c r="E4" s="66"/>
      <c r="F4" s="66"/>
      <c r="G4" s="66"/>
      <c r="H4" s="77"/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6"/>
      <c r="P4" s="66"/>
      <c r="Q4" s="66"/>
      <c r="R4" s="75"/>
      <c r="S4" s="71"/>
    </row>
    <row r="5" spans="1:18" ht="30" customHeight="1">
      <c r="A5" s="64"/>
      <c r="B5" s="66"/>
      <c r="C5" s="66" t="s">
        <v>11</v>
      </c>
      <c r="D5" s="66"/>
      <c r="E5" s="66"/>
      <c r="F5" s="7" t="s">
        <v>12</v>
      </c>
      <c r="G5" s="8"/>
      <c r="H5" s="9">
        <f>H8+H11+H14+H17+H20+H23+H26+H29+H32+H35+H38+H41+H44+H47</f>
        <v>396067550</v>
      </c>
      <c r="I5" s="9">
        <f aca="true" t="shared" si="0" ref="I5:Q5">I8+I11+I14+I17+I20+I23+I26+I29+I32+I35+I38+I41+I44+I47</f>
        <v>169322226</v>
      </c>
      <c r="J5" s="9">
        <f t="shared" si="0"/>
        <v>145890088</v>
      </c>
      <c r="K5" s="9">
        <f t="shared" si="0"/>
        <v>23432138</v>
      </c>
      <c r="L5" s="9">
        <f t="shared" si="0"/>
        <v>41292000</v>
      </c>
      <c r="M5" s="9">
        <f t="shared" si="0"/>
        <v>13107210</v>
      </c>
      <c r="N5" s="9">
        <f t="shared" si="0"/>
        <v>28184790</v>
      </c>
      <c r="O5" s="9">
        <f t="shared" si="0"/>
        <v>59444204</v>
      </c>
      <c r="P5" s="9">
        <f t="shared" si="0"/>
        <v>122709469</v>
      </c>
      <c r="Q5" s="9">
        <f t="shared" si="0"/>
        <v>3299651</v>
      </c>
      <c r="R5" s="10"/>
    </row>
    <row r="6" spans="1:18" ht="30" customHeight="1">
      <c r="A6" s="64"/>
      <c r="B6" s="66"/>
      <c r="C6" s="66"/>
      <c r="D6" s="66"/>
      <c r="E6" s="66"/>
      <c r="F6" s="7" t="s">
        <v>13</v>
      </c>
      <c r="G6" s="8"/>
      <c r="H6" s="9">
        <f>H9+H12+H15+H18+H21+H24+H27+H30+H33+H36+H39+H42+H45+H48</f>
        <v>417310550</v>
      </c>
      <c r="I6" s="9">
        <f aca="true" t="shared" si="1" ref="I6:Q6">I9+I12+I15+I18+I21+I24+I27+I30+I33+I36+I39+I42+I45+I48</f>
        <v>169322226</v>
      </c>
      <c r="J6" s="9">
        <f t="shared" si="1"/>
        <v>156329281</v>
      </c>
      <c r="K6" s="9">
        <f t="shared" si="1"/>
        <v>12992945</v>
      </c>
      <c r="L6" s="9">
        <f t="shared" si="1"/>
        <v>40692000</v>
      </c>
      <c r="M6" s="9">
        <f t="shared" si="1"/>
        <v>13629717</v>
      </c>
      <c r="N6" s="9">
        <f t="shared" si="1"/>
        <v>27062283</v>
      </c>
      <c r="O6" s="9">
        <f t="shared" si="1"/>
        <v>20038000</v>
      </c>
      <c r="P6" s="9">
        <f t="shared" si="1"/>
        <v>146200344</v>
      </c>
      <c r="Q6" s="9">
        <f t="shared" si="1"/>
        <v>40957980</v>
      </c>
      <c r="R6" s="10"/>
    </row>
    <row r="7" spans="1:18" ht="30" customHeight="1" thickBot="1">
      <c r="A7" s="72"/>
      <c r="B7" s="73"/>
      <c r="C7" s="73"/>
      <c r="D7" s="73"/>
      <c r="E7" s="73"/>
      <c r="F7" s="29" t="s">
        <v>14</v>
      </c>
      <c r="G7" s="30"/>
      <c r="H7" s="35">
        <f>H6-H5</f>
        <v>21243000</v>
      </c>
      <c r="I7" s="92">
        <f aca="true" t="shared" si="2" ref="I7:Q7">I6-I5</f>
        <v>0</v>
      </c>
      <c r="J7" s="35">
        <f t="shared" si="2"/>
        <v>10439193</v>
      </c>
      <c r="K7" s="35">
        <f t="shared" si="2"/>
        <v>-10439193</v>
      </c>
      <c r="L7" s="35">
        <f t="shared" si="2"/>
        <v>-600000</v>
      </c>
      <c r="M7" s="35">
        <f t="shared" si="2"/>
        <v>522507</v>
      </c>
      <c r="N7" s="35">
        <f t="shared" si="2"/>
        <v>-1122507</v>
      </c>
      <c r="O7" s="35">
        <f t="shared" si="2"/>
        <v>-39406204</v>
      </c>
      <c r="P7" s="35">
        <f t="shared" si="2"/>
        <v>23490875</v>
      </c>
      <c r="Q7" s="35">
        <f t="shared" si="2"/>
        <v>37658329</v>
      </c>
      <c r="R7" s="31"/>
    </row>
    <row r="8" spans="1:18" ht="30" customHeight="1" thickTop="1">
      <c r="A8" s="68" t="s">
        <v>23</v>
      </c>
      <c r="B8" s="70" t="s">
        <v>24</v>
      </c>
      <c r="C8" s="70" t="s">
        <v>25</v>
      </c>
      <c r="D8" s="70" t="s">
        <v>26</v>
      </c>
      <c r="E8" s="70" t="s">
        <v>26</v>
      </c>
      <c r="F8" s="22"/>
      <c r="G8" s="78" t="s">
        <v>101</v>
      </c>
      <c r="H8" s="28"/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4"/>
    </row>
    <row r="9" spans="1:18" ht="30" customHeight="1">
      <c r="A9" s="69"/>
      <c r="B9" s="59"/>
      <c r="C9" s="59"/>
      <c r="D9" s="59"/>
      <c r="E9" s="59"/>
      <c r="F9" s="7" t="s">
        <v>100</v>
      </c>
      <c r="G9" s="78"/>
      <c r="H9" s="16">
        <v>9986000</v>
      </c>
      <c r="I9" s="12">
        <v>0</v>
      </c>
      <c r="J9" s="12">
        <v>0</v>
      </c>
      <c r="K9" s="12">
        <v>0</v>
      </c>
      <c r="L9" s="16">
        <v>475000</v>
      </c>
      <c r="M9" s="16">
        <v>0</v>
      </c>
      <c r="N9" s="16">
        <v>475000</v>
      </c>
      <c r="O9" s="16">
        <v>0</v>
      </c>
      <c r="P9" s="16">
        <v>9511000</v>
      </c>
      <c r="Q9" s="12">
        <v>0</v>
      </c>
      <c r="R9" s="13"/>
    </row>
    <row r="10" spans="1:18" ht="30" customHeight="1">
      <c r="A10" s="69"/>
      <c r="B10" s="59"/>
      <c r="C10" s="59"/>
      <c r="D10" s="59"/>
      <c r="E10" s="59"/>
      <c r="F10" s="7" t="s">
        <v>14</v>
      </c>
      <c r="G10" s="79"/>
      <c r="H10" s="36">
        <f>SUM(H9-H8)</f>
        <v>9986000</v>
      </c>
      <c r="I10" s="36">
        <f aca="true" t="shared" si="3" ref="I10:Q10">SUM(I9-I8)</f>
        <v>0</v>
      </c>
      <c r="J10" s="36">
        <f t="shared" si="3"/>
        <v>0</v>
      </c>
      <c r="K10" s="36">
        <f t="shared" si="3"/>
        <v>0</v>
      </c>
      <c r="L10" s="36">
        <f t="shared" si="3"/>
        <v>475000</v>
      </c>
      <c r="M10" s="36">
        <f t="shared" si="3"/>
        <v>0</v>
      </c>
      <c r="N10" s="36">
        <f t="shared" si="3"/>
        <v>475000</v>
      </c>
      <c r="O10" s="36">
        <f t="shared" si="3"/>
        <v>0</v>
      </c>
      <c r="P10" s="36">
        <f t="shared" si="3"/>
        <v>9511000</v>
      </c>
      <c r="Q10" s="36">
        <f t="shared" si="3"/>
        <v>0</v>
      </c>
      <c r="R10" s="10"/>
    </row>
    <row r="11" spans="1:18" ht="30" customHeight="1">
      <c r="A11" s="60" t="s">
        <v>27</v>
      </c>
      <c r="B11" s="58" t="s">
        <v>28</v>
      </c>
      <c r="C11" s="58" t="s">
        <v>29</v>
      </c>
      <c r="D11" s="58" t="s">
        <v>30</v>
      </c>
      <c r="E11" s="58" t="s">
        <v>30</v>
      </c>
      <c r="F11" s="7" t="s">
        <v>31</v>
      </c>
      <c r="G11" s="52" t="s">
        <v>33</v>
      </c>
      <c r="H11" s="12">
        <v>92000000</v>
      </c>
      <c r="I11" s="12">
        <v>922671</v>
      </c>
      <c r="J11" s="12">
        <v>700730</v>
      </c>
      <c r="K11" s="12">
        <f>I11-J11</f>
        <v>221941</v>
      </c>
      <c r="L11" s="12">
        <v>20000000</v>
      </c>
      <c r="M11" s="12">
        <v>10479788</v>
      </c>
      <c r="N11" s="12">
        <f>L11-M11</f>
        <v>9520212</v>
      </c>
      <c r="O11" s="12">
        <v>28900000</v>
      </c>
      <c r="P11" s="12">
        <f>H11-I11-L11-O11</f>
        <v>42177329</v>
      </c>
      <c r="Q11" s="12">
        <v>0</v>
      </c>
      <c r="R11" s="10"/>
    </row>
    <row r="12" spans="1:18" ht="30" customHeight="1">
      <c r="A12" s="60"/>
      <c r="B12" s="59"/>
      <c r="C12" s="59"/>
      <c r="D12" s="59"/>
      <c r="E12" s="59"/>
      <c r="F12" s="7" t="s">
        <v>32</v>
      </c>
      <c r="G12" s="53"/>
      <c r="H12" s="9">
        <v>92000000</v>
      </c>
      <c r="I12" s="12">
        <v>922671</v>
      </c>
      <c r="J12" s="12">
        <v>700730</v>
      </c>
      <c r="K12" s="12">
        <f>I12-J12</f>
        <v>221941</v>
      </c>
      <c r="L12" s="12">
        <v>20000000</v>
      </c>
      <c r="M12" s="12">
        <v>10479788</v>
      </c>
      <c r="N12" s="12">
        <f>L12-M12</f>
        <v>9520212</v>
      </c>
      <c r="O12" s="12">
        <v>0</v>
      </c>
      <c r="P12" s="12">
        <v>61600000</v>
      </c>
      <c r="Q12" s="12">
        <f>H12-I12-L12-O12-P12</f>
        <v>9477329</v>
      </c>
      <c r="R12" s="13"/>
    </row>
    <row r="13" spans="1:18" ht="30" customHeight="1">
      <c r="A13" s="60"/>
      <c r="B13" s="59"/>
      <c r="C13" s="59"/>
      <c r="D13" s="59"/>
      <c r="E13" s="59"/>
      <c r="F13" s="7" t="s">
        <v>34</v>
      </c>
      <c r="G13" s="54"/>
      <c r="H13" s="38"/>
      <c r="I13" s="38">
        <f aca="true" t="shared" si="4" ref="I13:Q13">I12-I11</f>
        <v>0</v>
      </c>
      <c r="J13" s="38">
        <f t="shared" si="4"/>
        <v>0</v>
      </c>
      <c r="K13" s="38">
        <f t="shared" si="4"/>
        <v>0</v>
      </c>
      <c r="L13" s="38">
        <f t="shared" si="4"/>
        <v>0</v>
      </c>
      <c r="M13" s="38">
        <f t="shared" si="4"/>
        <v>0</v>
      </c>
      <c r="N13" s="38">
        <f t="shared" si="4"/>
        <v>0</v>
      </c>
      <c r="O13" s="39">
        <f t="shared" si="4"/>
        <v>-28900000</v>
      </c>
      <c r="P13" s="39">
        <f t="shared" si="4"/>
        <v>19422671</v>
      </c>
      <c r="Q13" s="38">
        <f t="shared" si="4"/>
        <v>9477329</v>
      </c>
      <c r="R13" s="10"/>
    </row>
    <row r="14" spans="1:18" ht="30" customHeight="1">
      <c r="A14" s="60"/>
      <c r="B14" s="59" t="s">
        <v>35</v>
      </c>
      <c r="C14" s="58" t="s">
        <v>29</v>
      </c>
      <c r="D14" s="58" t="s">
        <v>36</v>
      </c>
      <c r="E14" s="58" t="s">
        <v>36</v>
      </c>
      <c r="F14" s="7"/>
      <c r="G14" s="52" t="s">
        <v>37</v>
      </c>
      <c r="H14" s="9"/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7"/>
    </row>
    <row r="15" spans="1:18" ht="30" customHeight="1">
      <c r="A15" s="60"/>
      <c r="B15" s="59"/>
      <c r="C15" s="59"/>
      <c r="D15" s="59"/>
      <c r="E15" s="59"/>
      <c r="F15" s="7" t="s">
        <v>100</v>
      </c>
      <c r="G15" s="53"/>
      <c r="H15" s="9">
        <v>8000000</v>
      </c>
      <c r="I15" s="12">
        <v>0</v>
      </c>
      <c r="J15" s="12">
        <v>0</v>
      </c>
      <c r="K15" s="12">
        <v>0</v>
      </c>
      <c r="L15" s="12">
        <v>1320000</v>
      </c>
      <c r="M15" s="12">
        <v>0</v>
      </c>
      <c r="N15" s="12">
        <v>1320000</v>
      </c>
      <c r="O15" s="12">
        <v>0</v>
      </c>
      <c r="P15" s="12">
        <v>6680000</v>
      </c>
      <c r="Q15" s="12">
        <v>0</v>
      </c>
      <c r="R15" s="10"/>
    </row>
    <row r="16" spans="1:18" ht="30" customHeight="1">
      <c r="A16" s="60"/>
      <c r="B16" s="59"/>
      <c r="C16" s="59"/>
      <c r="D16" s="59"/>
      <c r="E16" s="59"/>
      <c r="F16" s="7" t="s">
        <v>34</v>
      </c>
      <c r="G16" s="54"/>
      <c r="H16" s="38">
        <f>SUM(H15-H14)</f>
        <v>8000000</v>
      </c>
      <c r="I16" s="38">
        <f aca="true" t="shared" si="5" ref="I16:Q16">SUM(I15-I14)</f>
        <v>0</v>
      </c>
      <c r="J16" s="38">
        <f t="shared" si="5"/>
        <v>0</v>
      </c>
      <c r="K16" s="38">
        <f t="shared" si="5"/>
        <v>0</v>
      </c>
      <c r="L16" s="38">
        <f t="shared" si="5"/>
        <v>1320000</v>
      </c>
      <c r="M16" s="38">
        <f t="shared" si="5"/>
        <v>0</v>
      </c>
      <c r="N16" s="38">
        <f t="shared" si="5"/>
        <v>1320000</v>
      </c>
      <c r="O16" s="38">
        <f t="shared" si="5"/>
        <v>0</v>
      </c>
      <c r="P16" s="38">
        <f t="shared" si="5"/>
        <v>6680000</v>
      </c>
      <c r="Q16" s="38">
        <f t="shared" si="5"/>
        <v>0</v>
      </c>
      <c r="R16" s="10"/>
    </row>
    <row r="17" spans="1:18" ht="30" customHeight="1">
      <c r="A17" s="60" t="s">
        <v>38</v>
      </c>
      <c r="B17" s="58" t="s">
        <v>39</v>
      </c>
      <c r="C17" s="58" t="s">
        <v>40</v>
      </c>
      <c r="D17" s="58" t="s">
        <v>41</v>
      </c>
      <c r="E17" s="58" t="s">
        <v>41</v>
      </c>
      <c r="F17" s="7" t="s">
        <v>42</v>
      </c>
      <c r="G17" s="80" t="s">
        <v>43</v>
      </c>
      <c r="H17" s="18">
        <v>18340000</v>
      </c>
      <c r="I17" s="18">
        <f>11955089+1609000</f>
        <v>13564089</v>
      </c>
      <c r="J17" s="18">
        <v>8258036</v>
      </c>
      <c r="K17" s="18">
        <f>I17-J17</f>
        <v>5306053</v>
      </c>
      <c r="L17" s="18">
        <v>3010000</v>
      </c>
      <c r="M17" s="18">
        <v>0</v>
      </c>
      <c r="N17" s="18">
        <f>L17-M17</f>
        <v>3010000</v>
      </c>
      <c r="O17" s="12">
        <v>1765911</v>
      </c>
      <c r="P17" s="12">
        <v>0</v>
      </c>
      <c r="Q17" s="12">
        <v>0</v>
      </c>
      <c r="R17" s="25"/>
    </row>
    <row r="18" spans="1:18" ht="30" customHeight="1">
      <c r="A18" s="69"/>
      <c r="B18" s="59"/>
      <c r="C18" s="59"/>
      <c r="D18" s="59"/>
      <c r="E18" s="59"/>
      <c r="F18" s="7" t="s">
        <v>44</v>
      </c>
      <c r="G18" s="80"/>
      <c r="H18" s="18">
        <v>18340000</v>
      </c>
      <c r="I18" s="18">
        <f>11955089+1609000</f>
        <v>13564089</v>
      </c>
      <c r="J18" s="18">
        <f>I18-K18</f>
        <v>10546439</v>
      </c>
      <c r="K18" s="18">
        <v>3017650</v>
      </c>
      <c r="L18" s="18">
        <v>3010000</v>
      </c>
      <c r="M18" s="18">
        <v>345271</v>
      </c>
      <c r="N18" s="18">
        <f>L18-M18</f>
        <v>2664729</v>
      </c>
      <c r="O18" s="12">
        <v>0</v>
      </c>
      <c r="P18" s="12">
        <v>1765911</v>
      </c>
      <c r="Q18" s="12">
        <v>0</v>
      </c>
      <c r="R18" s="26"/>
    </row>
    <row r="19" spans="1:18" ht="30" customHeight="1">
      <c r="A19" s="69"/>
      <c r="B19" s="59"/>
      <c r="C19" s="59"/>
      <c r="D19" s="59"/>
      <c r="E19" s="59"/>
      <c r="F19" s="7" t="s">
        <v>45</v>
      </c>
      <c r="G19" s="80"/>
      <c r="H19" s="37">
        <f>SUM(H18-H17)</f>
        <v>0</v>
      </c>
      <c r="I19" s="37">
        <f aca="true" t="shared" si="6" ref="I19:Q19">I18-I17</f>
        <v>0</v>
      </c>
      <c r="J19" s="40">
        <f t="shared" si="6"/>
        <v>2288403</v>
      </c>
      <c r="K19" s="40">
        <f t="shared" si="6"/>
        <v>-2288403</v>
      </c>
      <c r="L19" s="37">
        <f>L18-L17</f>
        <v>0</v>
      </c>
      <c r="M19" s="40">
        <f t="shared" si="6"/>
        <v>345271</v>
      </c>
      <c r="N19" s="40">
        <f t="shared" si="6"/>
        <v>-345271</v>
      </c>
      <c r="O19" s="40">
        <f t="shared" si="6"/>
        <v>-1765911</v>
      </c>
      <c r="P19" s="40">
        <f t="shared" si="6"/>
        <v>1765911</v>
      </c>
      <c r="Q19" s="37">
        <f t="shared" si="6"/>
        <v>0</v>
      </c>
      <c r="R19" s="27"/>
    </row>
    <row r="20" spans="1:18" ht="30" customHeight="1">
      <c r="A20" s="60" t="s">
        <v>46</v>
      </c>
      <c r="B20" s="58" t="s">
        <v>47</v>
      </c>
      <c r="C20" s="58" t="s">
        <v>48</v>
      </c>
      <c r="D20" s="58" t="s">
        <v>49</v>
      </c>
      <c r="E20" s="58" t="s">
        <v>49</v>
      </c>
      <c r="F20" s="7" t="s">
        <v>50</v>
      </c>
      <c r="G20" s="80" t="s">
        <v>51</v>
      </c>
      <c r="H20" s="12">
        <v>3509550</v>
      </c>
      <c r="I20" s="12">
        <v>3224550</v>
      </c>
      <c r="J20" s="12">
        <v>2729219</v>
      </c>
      <c r="K20" s="12">
        <v>495331</v>
      </c>
      <c r="L20" s="12">
        <v>285000</v>
      </c>
      <c r="M20" s="12">
        <v>0</v>
      </c>
      <c r="N20" s="12">
        <v>285000</v>
      </c>
      <c r="O20" s="12">
        <v>0</v>
      </c>
      <c r="P20" s="12">
        <v>0</v>
      </c>
      <c r="Q20" s="12">
        <v>0</v>
      </c>
      <c r="R20" s="41"/>
    </row>
    <row r="21" spans="1:18" ht="30" customHeight="1">
      <c r="A21" s="69"/>
      <c r="B21" s="59"/>
      <c r="C21" s="59"/>
      <c r="D21" s="59"/>
      <c r="E21" s="59"/>
      <c r="F21" s="7" t="s">
        <v>52</v>
      </c>
      <c r="G21" s="80"/>
      <c r="H21" s="9">
        <v>3509550</v>
      </c>
      <c r="I21" s="12">
        <v>3224550</v>
      </c>
      <c r="J21" s="12">
        <v>2729219</v>
      </c>
      <c r="K21" s="12">
        <v>495331</v>
      </c>
      <c r="L21" s="12">
        <v>285000</v>
      </c>
      <c r="M21" s="19">
        <v>99771</v>
      </c>
      <c r="N21" s="12">
        <v>185229</v>
      </c>
      <c r="O21" s="12">
        <v>0</v>
      </c>
      <c r="P21" s="12">
        <v>0</v>
      </c>
      <c r="Q21" s="12">
        <v>0</v>
      </c>
      <c r="R21" s="43"/>
    </row>
    <row r="22" spans="1:18" ht="30" customHeight="1">
      <c r="A22" s="69"/>
      <c r="B22" s="59"/>
      <c r="C22" s="59"/>
      <c r="D22" s="59"/>
      <c r="E22" s="59"/>
      <c r="F22" s="7" t="s">
        <v>53</v>
      </c>
      <c r="G22" s="80"/>
      <c r="H22" s="38">
        <f>H21-H20</f>
        <v>0</v>
      </c>
      <c r="I22" s="38">
        <f aca="true" t="shared" si="7" ref="I22:N22">I21-I20</f>
        <v>0</v>
      </c>
      <c r="J22" s="38">
        <f t="shared" si="7"/>
        <v>0</v>
      </c>
      <c r="K22" s="39">
        <f t="shared" si="7"/>
        <v>0</v>
      </c>
      <c r="L22" s="38">
        <f t="shared" si="7"/>
        <v>0</v>
      </c>
      <c r="M22" s="38">
        <f t="shared" si="7"/>
        <v>99771</v>
      </c>
      <c r="N22" s="39">
        <f t="shared" si="7"/>
        <v>-99771</v>
      </c>
      <c r="O22" s="38">
        <v>0</v>
      </c>
      <c r="P22" s="38">
        <v>0</v>
      </c>
      <c r="Q22" s="38">
        <v>0</v>
      </c>
      <c r="R22" s="42"/>
    </row>
    <row r="23" spans="1:18" ht="30" customHeight="1">
      <c r="A23" s="69" t="s">
        <v>46</v>
      </c>
      <c r="B23" s="58" t="s">
        <v>47</v>
      </c>
      <c r="C23" s="58" t="s">
        <v>48</v>
      </c>
      <c r="D23" s="58" t="s">
        <v>54</v>
      </c>
      <c r="E23" s="58" t="s">
        <v>54</v>
      </c>
      <c r="F23" s="7" t="s">
        <v>50</v>
      </c>
      <c r="G23" s="58" t="s">
        <v>55</v>
      </c>
      <c r="H23" s="9">
        <v>20000000</v>
      </c>
      <c r="I23" s="12">
        <v>825000</v>
      </c>
      <c r="J23" s="12">
        <v>63040</v>
      </c>
      <c r="K23" s="12">
        <f>I23-J23</f>
        <v>761960</v>
      </c>
      <c r="L23" s="12">
        <v>1480000</v>
      </c>
      <c r="M23" s="12">
        <v>0</v>
      </c>
      <c r="N23" s="12">
        <v>1480000</v>
      </c>
      <c r="O23" s="12">
        <v>1480000</v>
      </c>
      <c r="P23" s="12">
        <v>16215000</v>
      </c>
      <c r="Q23" s="12">
        <v>0</v>
      </c>
      <c r="R23" s="44"/>
    </row>
    <row r="24" spans="1:18" ht="30" customHeight="1">
      <c r="A24" s="69"/>
      <c r="B24" s="59"/>
      <c r="C24" s="58"/>
      <c r="D24" s="59"/>
      <c r="E24" s="59"/>
      <c r="F24" s="7" t="s">
        <v>52</v>
      </c>
      <c r="G24" s="58"/>
      <c r="H24" s="9">
        <v>19875000</v>
      </c>
      <c r="I24" s="12">
        <v>825000</v>
      </c>
      <c r="J24" s="12">
        <v>825000</v>
      </c>
      <c r="K24" s="12">
        <v>0</v>
      </c>
      <c r="L24" s="12">
        <v>1480000</v>
      </c>
      <c r="M24" s="9">
        <v>77465</v>
      </c>
      <c r="N24" s="12">
        <v>1402535</v>
      </c>
      <c r="O24" s="12">
        <v>2225000</v>
      </c>
      <c r="P24" s="12">
        <v>15345000</v>
      </c>
      <c r="Q24" s="12">
        <v>0</v>
      </c>
      <c r="R24" s="46"/>
    </row>
    <row r="25" spans="1:18" ht="30" customHeight="1">
      <c r="A25" s="69"/>
      <c r="B25" s="59"/>
      <c r="C25" s="58"/>
      <c r="D25" s="59"/>
      <c r="E25" s="59"/>
      <c r="F25" s="7" t="s">
        <v>14</v>
      </c>
      <c r="G25" s="58"/>
      <c r="H25" s="39">
        <f>SUM(H24-H23)</f>
        <v>-125000</v>
      </c>
      <c r="I25" s="38">
        <f aca="true" t="shared" si="8" ref="I25:Q25">SUM(I24-I23)</f>
        <v>0</v>
      </c>
      <c r="J25" s="38">
        <f t="shared" si="8"/>
        <v>761960</v>
      </c>
      <c r="K25" s="39">
        <f t="shared" si="8"/>
        <v>-761960</v>
      </c>
      <c r="L25" s="38">
        <f t="shared" si="8"/>
        <v>0</v>
      </c>
      <c r="M25" s="38">
        <f t="shared" si="8"/>
        <v>77465</v>
      </c>
      <c r="N25" s="39">
        <f t="shared" si="8"/>
        <v>-77465</v>
      </c>
      <c r="O25" s="38">
        <f t="shared" si="8"/>
        <v>745000</v>
      </c>
      <c r="P25" s="39">
        <f t="shared" si="8"/>
        <v>-870000</v>
      </c>
      <c r="Q25" s="38">
        <f t="shared" si="8"/>
        <v>0</v>
      </c>
      <c r="R25" s="45"/>
    </row>
    <row r="26" spans="1:18" ht="30" customHeight="1">
      <c r="A26" s="60" t="s">
        <v>93</v>
      </c>
      <c r="B26" s="58" t="s">
        <v>94</v>
      </c>
      <c r="C26" s="58" t="s">
        <v>95</v>
      </c>
      <c r="D26" s="58" t="s">
        <v>96</v>
      </c>
      <c r="E26" s="58" t="s">
        <v>97</v>
      </c>
      <c r="F26" s="7"/>
      <c r="G26" s="52" t="s">
        <v>98</v>
      </c>
      <c r="H26" s="9"/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0"/>
    </row>
    <row r="27" spans="1:18" ht="30" customHeight="1">
      <c r="A27" s="69"/>
      <c r="B27" s="59"/>
      <c r="C27" s="59"/>
      <c r="D27" s="59"/>
      <c r="E27" s="59"/>
      <c r="F27" s="7" t="s">
        <v>100</v>
      </c>
      <c r="G27" s="53"/>
      <c r="H27" s="9">
        <f>SUM(L27:Q27)</f>
        <v>2300000</v>
      </c>
      <c r="I27" s="12">
        <v>0</v>
      </c>
      <c r="J27" s="12">
        <v>0</v>
      </c>
      <c r="K27" s="12">
        <v>0</v>
      </c>
      <c r="L27" s="12">
        <v>100000</v>
      </c>
      <c r="M27" s="12">
        <v>0</v>
      </c>
      <c r="N27" s="12">
        <v>100000</v>
      </c>
      <c r="O27" s="12">
        <v>1000000</v>
      </c>
      <c r="P27" s="12">
        <v>1100000</v>
      </c>
      <c r="Q27" s="12">
        <v>0</v>
      </c>
      <c r="R27" s="10"/>
    </row>
    <row r="28" spans="1:18" ht="30" customHeight="1">
      <c r="A28" s="69"/>
      <c r="B28" s="59"/>
      <c r="C28" s="59"/>
      <c r="D28" s="59"/>
      <c r="E28" s="59"/>
      <c r="F28" s="7" t="s">
        <v>99</v>
      </c>
      <c r="G28" s="54"/>
      <c r="H28" s="38">
        <f>SUM(L28:Q28)</f>
        <v>2300000</v>
      </c>
      <c r="I28" s="37">
        <f>SUM(I27-I26)</f>
        <v>0</v>
      </c>
      <c r="J28" s="37">
        <f aca="true" t="shared" si="9" ref="J28:Q28">SUM(J27-J26)</f>
        <v>0</v>
      </c>
      <c r="K28" s="37">
        <f t="shared" si="9"/>
        <v>0</v>
      </c>
      <c r="L28" s="37">
        <f t="shared" si="9"/>
        <v>100000</v>
      </c>
      <c r="M28" s="37">
        <f t="shared" si="9"/>
        <v>0</v>
      </c>
      <c r="N28" s="37">
        <f t="shared" si="9"/>
        <v>100000</v>
      </c>
      <c r="O28" s="37">
        <f t="shared" si="9"/>
        <v>1000000</v>
      </c>
      <c r="P28" s="37">
        <f t="shared" si="9"/>
        <v>1100000</v>
      </c>
      <c r="Q28" s="37">
        <f t="shared" si="9"/>
        <v>0</v>
      </c>
      <c r="R28" s="10"/>
    </row>
    <row r="29" spans="1:18" ht="30" customHeight="1">
      <c r="A29" s="60" t="s">
        <v>56</v>
      </c>
      <c r="B29" s="81" t="s">
        <v>57</v>
      </c>
      <c r="C29" s="81" t="s">
        <v>58</v>
      </c>
      <c r="D29" s="81" t="s">
        <v>59</v>
      </c>
      <c r="E29" s="81" t="s">
        <v>59</v>
      </c>
      <c r="F29" s="7" t="s">
        <v>60</v>
      </c>
      <c r="G29" s="55" t="s">
        <v>62</v>
      </c>
      <c r="H29" s="9">
        <v>40820000</v>
      </c>
      <c r="I29" s="12">
        <v>9334000</v>
      </c>
      <c r="J29" s="12">
        <v>4087069</v>
      </c>
      <c r="K29" s="12">
        <f>I29-J29</f>
        <v>5246931</v>
      </c>
      <c r="L29" s="12">
        <v>1491000</v>
      </c>
      <c r="M29" s="12">
        <v>1491000</v>
      </c>
      <c r="N29" s="12">
        <f>L29-M29</f>
        <v>0</v>
      </c>
      <c r="O29" s="12">
        <v>9882000</v>
      </c>
      <c r="P29" s="12">
        <v>20113000</v>
      </c>
      <c r="Q29" s="12"/>
      <c r="R29" s="10"/>
    </row>
    <row r="30" spans="1:18" ht="30" customHeight="1">
      <c r="A30" s="69"/>
      <c r="B30" s="82"/>
      <c r="C30" s="82"/>
      <c r="D30" s="82"/>
      <c r="E30" s="82"/>
      <c r="F30" s="7" t="s">
        <v>61</v>
      </c>
      <c r="G30" s="56"/>
      <c r="H30" s="9">
        <v>33964000</v>
      </c>
      <c r="I30" s="12">
        <v>9334000</v>
      </c>
      <c r="J30" s="12">
        <v>4087069</v>
      </c>
      <c r="K30" s="12">
        <f>I30-J30</f>
        <v>5246931</v>
      </c>
      <c r="L30" s="12">
        <v>3172000</v>
      </c>
      <c r="M30" s="12">
        <v>1491000</v>
      </c>
      <c r="N30" s="12">
        <f>L30-M30</f>
        <v>1681000</v>
      </c>
      <c r="O30" s="12">
        <v>0</v>
      </c>
      <c r="P30" s="12">
        <v>21458000</v>
      </c>
      <c r="Q30" s="12"/>
      <c r="R30" s="13"/>
    </row>
    <row r="31" spans="1:18" ht="30" customHeight="1">
      <c r="A31" s="69"/>
      <c r="B31" s="82"/>
      <c r="C31" s="82"/>
      <c r="D31" s="82"/>
      <c r="E31" s="82"/>
      <c r="F31" s="7" t="s">
        <v>63</v>
      </c>
      <c r="G31" s="57"/>
      <c r="H31" s="39">
        <f>SUM(H30-H29)</f>
        <v>-6856000</v>
      </c>
      <c r="I31" s="39">
        <f aca="true" t="shared" si="10" ref="I31:P31">SUM(I30-I29)</f>
        <v>0</v>
      </c>
      <c r="J31" s="39">
        <f t="shared" si="10"/>
        <v>0</v>
      </c>
      <c r="K31" s="39">
        <f t="shared" si="10"/>
        <v>0</v>
      </c>
      <c r="L31" s="39">
        <f t="shared" si="10"/>
        <v>1681000</v>
      </c>
      <c r="M31" s="39">
        <f t="shared" si="10"/>
        <v>0</v>
      </c>
      <c r="N31" s="39">
        <f t="shared" si="10"/>
        <v>1681000</v>
      </c>
      <c r="O31" s="39">
        <f t="shared" si="10"/>
        <v>-9882000</v>
      </c>
      <c r="P31" s="39">
        <f t="shared" si="10"/>
        <v>1345000</v>
      </c>
      <c r="Q31" s="39"/>
      <c r="R31" s="10"/>
    </row>
    <row r="32" spans="1:18" ht="30" customHeight="1">
      <c r="A32" s="60" t="s">
        <v>76</v>
      </c>
      <c r="B32" s="58" t="s">
        <v>77</v>
      </c>
      <c r="C32" s="58" t="s">
        <v>78</v>
      </c>
      <c r="D32" s="58" t="s">
        <v>79</v>
      </c>
      <c r="E32" s="89" t="s">
        <v>79</v>
      </c>
      <c r="F32" s="7" t="s">
        <v>80</v>
      </c>
      <c r="G32" s="52" t="s">
        <v>81</v>
      </c>
      <c r="H32" s="16">
        <v>25000000</v>
      </c>
      <c r="I32" s="16">
        <v>4542349</v>
      </c>
      <c r="J32" s="16">
        <v>29829</v>
      </c>
      <c r="K32" s="16">
        <v>4512520</v>
      </c>
      <c r="L32" s="16">
        <v>10558000</v>
      </c>
      <c r="M32" s="16">
        <v>659759</v>
      </c>
      <c r="N32" s="16">
        <f>L32-M32</f>
        <v>9898241</v>
      </c>
      <c r="O32" s="16">
        <v>3300000</v>
      </c>
      <c r="P32" s="16">
        <v>3300000</v>
      </c>
      <c r="Q32" s="12">
        <v>3299651</v>
      </c>
      <c r="R32" s="32"/>
    </row>
    <row r="33" spans="1:18" ht="30" customHeight="1">
      <c r="A33" s="69"/>
      <c r="B33" s="59"/>
      <c r="C33" s="59"/>
      <c r="D33" s="59"/>
      <c r="E33" s="90"/>
      <c r="F33" s="7" t="s">
        <v>82</v>
      </c>
      <c r="G33" s="53"/>
      <c r="H33" s="9">
        <v>25000000</v>
      </c>
      <c r="I33" s="12">
        <v>4542349</v>
      </c>
      <c r="J33" s="12">
        <v>4395679</v>
      </c>
      <c r="K33" s="12">
        <f>I33-J33</f>
        <v>146670</v>
      </c>
      <c r="L33" s="12">
        <v>5725000</v>
      </c>
      <c r="M33" s="12">
        <v>659759</v>
      </c>
      <c r="N33" s="12">
        <f>L33-M33</f>
        <v>5065241</v>
      </c>
      <c r="O33" s="12">
        <v>2817000</v>
      </c>
      <c r="P33" s="12">
        <v>5958000</v>
      </c>
      <c r="Q33" s="12">
        <v>5957651</v>
      </c>
      <c r="R33" s="33"/>
    </row>
    <row r="34" spans="1:18" ht="30" customHeight="1">
      <c r="A34" s="69"/>
      <c r="B34" s="59"/>
      <c r="C34" s="59"/>
      <c r="D34" s="59"/>
      <c r="E34" s="90"/>
      <c r="F34" s="7" t="s">
        <v>83</v>
      </c>
      <c r="G34" s="54"/>
      <c r="H34" s="38">
        <f>SUM(H33-H32)</f>
        <v>0</v>
      </c>
      <c r="I34" s="38">
        <f aca="true" t="shared" si="11" ref="I34:Q34">SUM(I33-I32)</f>
        <v>0</v>
      </c>
      <c r="J34" s="38">
        <f t="shared" si="11"/>
        <v>4365850</v>
      </c>
      <c r="K34" s="39">
        <f t="shared" si="11"/>
        <v>-4365850</v>
      </c>
      <c r="L34" s="39">
        <f t="shared" si="11"/>
        <v>-4833000</v>
      </c>
      <c r="M34" s="38">
        <f t="shared" si="11"/>
        <v>0</v>
      </c>
      <c r="N34" s="39">
        <f t="shared" si="11"/>
        <v>-4833000</v>
      </c>
      <c r="O34" s="39">
        <f t="shared" si="11"/>
        <v>-483000</v>
      </c>
      <c r="P34" s="38">
        <f t="shared" si="11"/>
        <v>2658000</v>
      </c>
      <c r="Q34" s="38">
        <f t="shared" si="11"/>
        <v>2658000</v>
      </c>
      <c r="R34" s="32"/>
    </row>
    <row r="35" spans="1:18" ht="30" customHeight="1">
      <c r="A35" s="60" t="s">
        <v>76</v>
      </c>
      <c r="B35" s="58" t="s">
        <v>84</v>
      </c>
      <c r="C35" s="58" t="s">
        <v>85</v>
      </c>
      <c r="D35" s="58" t="s">
        <v>86</v>
      </c>
      <c r="E35" s="58" t="s">
        <v>86</v>
      </c>
      <c r="F35" s="7" t="s">
        <v>80</v>
      </c>
      <c r="G35" s="52" t="s">
        <v>87</v>
      </c>
      <c r="H35" s="12">
        <v>17000000</v>
      </c>
      <c r="I35" s="12">
        <v>5021154</v>
      </c>
      <c r="J35" s="12">
        <v>8827</v>
      </c>
      <c r="K35" s="12">
        <v>5012327</v>
      </c>
      <c r="L35" s="12">
        <v>3646000</v>
      </c>
      <c r="M35" s="12">
        <v>158117</v>
      </c>
      <c r="N35" s="12">
        <f>L35-M35</f>
        <v>3487883</v>
      </c>
      <c r="O35" s="12">
        <v>4000000</v>
      </c>
      <c r="P35" s="12">
        <v>4332846</v>
      </c>
      <c r="Q35" s="21">
        <v>0</v>
      </c>
      <c r="R35" s="32"/>
    </row>
    <row r="36" spans="1:18" ht="30" customHeight="1">
      <c r="A36" s="69"/>
      <c r="B36" s="59"/>
      <c r="C36" s="59"/>
      <c r="D36" s="59"/>
      <c r="E36" s="59"/>
      <c r="F36" s="7" t="s">
        <v>82</v>
      </c>
      <c r="G36" s="53"/>
      <c r="H36" s="12">
        <v>17000000</v>
      </c>
      <c r="I36" s="12">
        <v>5021154</v>
      </c>
      <c r="J36" s="12">
        <v>3031807</v>
      </c>
      <c r="K36" s="12">
        <f>I36-J36</f>
        <v>1989347</v>
      </c>
      <c r="L36" s="12">
        <v>3646000</v>
      </c>
      <c r="M36" s="12">
        <v>158117</v>
      </c>
      <c r="N36" s="12">
        <v>3487883</v>
      </c>
      <c r="O36" s="12">
        <v>4667000</v>
      </c>
      <c r="P36" s="12">
        <v>3665846</v>
      </c>
      <c r="Q36" s="21">
        <v>0</v>
      </c>
      <c r="R36" s="33"/>
    </row>
    <row r="37" spans="1:18" ht="30" customHeight="1">
      <c r="A37" s="69"/>
      <c r="B37" s="59"/>
      <c r="C37" s="59"/>
      <c r="D37" s="59"/>
      <c r="E37" s="59"/>
      <c r="F37" s="7" t="s">
        <v>83</v>
      </c>
      <c r="G37" s="54"/>
      <c r="H37" s="47">
        <v>0</v>
      </c>
      <c r="I37" s="47">
        <v>0</v>
      </c>
      <c r="J37" s="37">
        <f>J36-J35</f>
        <v>3022980</v>
      </c>
      <c r="K37" s="37" t="s">
        <v>88</v>
      </c>
      <c r="L37" s="47">
        <v>0</v>
      </c>
      <c r="M37" s="47">
        <v>0</v>
      </c>
      <c r="N37" s="47">
        <v>0</v>
      </c>
      <c r="O37" s="37">
        <v>667000</v>
      </c>
      <c r="P37" s="37" t="s">
        <v>89</v>
      </c>
      <c r="Q37" s="37">
        <v>0</v>
      </c>
      <c r="R37" s="32"/>
    </row>
    <row r="38" spans="1:18" ht="30" customHeight="1">
      <c r="A38" s="60" t="s">
        <v>76</v>
      </c>
      <c r="B38" s="58" t="s">
        <v>90</v>
      </c>
      <c r="C38" s="58" t="s">
        <v>91</v>
      </c>
      <c r="D38" s="58" t="s">
        <v>92</v>
      </c>
      <c r="E38" s="58" t="s">
        <v>92</v>
      </c>
      <c r="F38" s="7"/>
      <c r="G38" s="52" t="s">
        <v>102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4"/>
    </row>
    <row r="39" spans="1:18" ht="30" customHeight="1">
      <c r="A39" s="69"/>
      <c r="B39" s="59"/>
      <c r="C39" s="59"/>
      <c r="D39" s="59"/>
      <c r="E39" s="59"/>
      <c r="F39" s="7" t="s">
        <v>100</v>
      </c>
      <c r="G39" s="53"/>
      <c r="H39" s="12">
        <f>3177000+408000+953000</f>
        <v>4538000</v>
      </c>
      <c r="I39" s="12">
        <v>0</v>
      </c>
      <c r="J39" s="12">
        <v>0</v>
      </c>
      <c r="K39" s="12">
        <v>0</v>
      </c>
      <c r="L39" s="12">
        <v>157000</v>
      </c>
      <c r="M39" s="12">
        <v>0</v>
      </c>
      <c r="N39" s="12">
        <v>157000</v>
      </c>
      <c r="O39" s="12">
        <v>1429000</v>
      </c>
      <c r="P39" s="12">
        <v>1906000</v>
      </c>
      <c r="Q39" s="12">
        <f>H39-N39-O39-P39</f>
        <v>1046000</v>
      </c>
      <c r="R39" s="34"/>
    </row>
    <row r="40" spans="1:18" ht="30" customHeight="1">
      <c r="A40" s="69"/>
      <c r="B40" s="59"/>
      <c r="C40" s="59"/>
      <c r="D40" s="59"/>
      <c r="E40" s="59"/>
      <c r="F40" s="7" t="s">
        <v>83</v>
      </c>
      <c r="G40" s="54"/>
      <c r="H40" s="37">
        <f>SUM(H39-H38)</f>
        <v>4538000</v>
      </c>
      <c r="I40" s="37">
        <f aca="true" t="shared" si="12" ref="I40:Q40">SUM(I39-I38)</f>
        <v>0</v>
      </c>
      <c r="J40" s="37">
        <f t="shared" si="12"/>
        <v>0</v>
      </c>
      <c r="K40" s="37">
        <f t="shared" si="12"/>
        <v>0</v>
      </c>
      <c r="L40" s="37">
        <f t="shared" si="12"/>
        <v>157000</v>
      </c>
      <c r="M40" s="37">
        <f t="shared" si="12"/>
        <v>0</v>
      </c>
      <c r="N40" s="37">
        <f t="shared" si="12"/>
        <v>157000</v>
      </c>
      <c r="O40" s="37">
        <f t="shared" si="12"/>
        <v>1429000</v>
      </c>
      <c r="P40" s="37">
        <f t="shared" si="12"/>
        <v>1906000</v>
      </c>
      <c r="Q40" s="37">
        <f t="shared" si="12"/>
        <v>1046000</v>
      </c>
      <c r="R40" s="34"/>
    </row>
    <row r="41" spans="1:18" ht="30" customHeight="1">
      <c r="A41" s="60" t="s">
        <v>103</v>
      </c>
      <c r="B41" s="58" t="s">
        <v>64</v>
      </c>
      <c r="C41" s="58" t="s">
        <v>65</v>
      </c>
      <c r="D41" s="58" t="s">
        <v>66</v>
      </c>
      <c r="E41" s="58" t="s">
        <v>66</v>
      </c>
      <c r="F41" s="7" t="s">
        <v>67</v>
      </c>
      <c r="G41" s="52" t="s">
        <v>68</v>
      </c>
      <c r="H41" s="12">
        <v>139921000</v>
      </c>
      <c r="I41" s="12">
        <v>120688413</v>
      </c>
      <c r="J41" s="12">
        <v>120550293</v>
      </c>
      <c r="K41" s="12">
        <f>I41-J41</f>
        <v>138120</v>
      </c>
      <c r="L41" s="12">
        <v>22000</v>
      </c>
      <c r="M41" s="12">
        <v>44568</v>
      </c>
      <c r="N41" s="11">
        <f>L41-M41</f>
        <v>-22568</v>
      </c>
      <c r="O41" s="12">
        <v>9116293</v>
      </c>
      <c r="P41" s="12">
        <v>10094294</v>
      </c>
      <c r="Q41" s="12"/>
      <c r="R41" s="10"/>
    </row>
    <row r="42" spans="1:18" ht="30" customHeight="1">
      <c r="A42" s="69"/>
      <c r="B42" s="59"/>
      <c r="C42" s="59"/>
      <c r="D42" s="59"/>
      <c r="E42" s="59"/>
      <c r="F42" s="7" t="s">
        <v>69</v>
      </c>
      <c r="G42" s="53"/>
      <c r="H42" s="12">
        <v>139921000</v>
      </c>
      <c r="I42" s="12">
        <v>120688413</v>
      </c>
      <c r="J42" s="12">
        <v>120550293</v>
      </c>
      <c r="K42" s="12">
        <f>I42-J42</f>
        <v>138120</v>
      </c>
      <c r="L42" s="12">
        <v>22000</v>
      </c>
      <c r="M42" s="12">
        <v>44568</v>
      </c>
      <c r="N42" s="12">
        <f>L42-M42</f>
        <v>-22568</v>
      </c>
      <c r="O42" s="12">
        <v>5000000</v>
      </c>
      <c r="P42" s="12">
        <f>H42-I42-L42-O42</f>
        <v>14210587</v>
      </c>
      <c r="Q42" s="12"/>
      <c r="R42" s="10"/>
    </row>
    <row r="43" spans="1:18" ht="30" customHeight="1">
      <c r="A43" s="69"/>
      <c r="B43" s="59"/>
      <c r="C43" s="59"/>
      <c r="D43" s="59"/>
      <c r="E43" s="59"/>
      <c r="F43" s="7" t="s">
        <v>70</v>
      </c>
      <c r="G43" s="54"/>
      <c r="H43" s="38">
        <f>SUM(H42-H41)</f>
        <v>0</v>
      </c>
      <c r="I43" s="38">
        <f aca="true" t="shared" si="13" ref="I43:Q43">SUM(I42-I41)</f>
        <v>0</v>
      </c>
      <c r="J43" s="38">
        <f t="shared" si="13"/>
        <v>0</v>
      </c>
      <c r="K43" s="38">
        <f t="shared" si="13"/>
        <v>0</v>
      </c>
      <c r="L43" s="38">
        <f t="shared" si="13"/>
        <v>0</v>
      </c>
      <c r="M43" s="38">
        <f t="shared" si="13"/>
        <v>0</v>
      </c>
      <c r="N43" s="38">
        <f t="shared" si="13"/>
        <v>0</v>
      </c>
      <c r="O43" s="39">
        <f t="shared" si="13"/>
        <v>-4116293</v>
      </c>
      <c r="P43" s="38">
        <f t="shared" si="13"/>
        <v>4116293</v>
      </c>
      <c r="Q43" s="38">
        <f t="shared" si="13"/>
        <v>0</v>
      </c>
      <c r="R43" s="10"/>
    </row>
    <row r="44" spans="1:18" ht="30" customHeight="1">
      <c r="A44" s="60" t="s">
        <v>103</v>
      </c>
      <c r="B44" s="58" t="s">
        <v>64</v>
      </c>
      <c r="C44" s="58" t="s">
        <v>65</v>
      </c>
      <c r="D44" s="58" t="s">
        <v>71</v>
      </c>
      <c r="E44" s="58" t="s">
        <v>71</v>
      </c>
      <c r="F44" s="7"/>
      <c r="G44" s="52" t="s">
        <v>72</v>
      </c>
      <c r="H44" s="9"/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7"/>
    </row>
    <row r="45" spans="1:18" ht="30" customHeight="1">
      <c r="A45" s="69"/>
      <c r="B45" s="59"/>
      <c r="C45" s="59"/>
      <c r="D45" s="59"/>
      <c r="E45" s="59"/>
      <c r="F45" s="7" t="s">
        <v>100</v>
      </c>
      <c r="G45" s="53"/>
      <c r="H45" s="9">
        <v>3400000</v>
      </c>
      <c r="I45" s="12">
        <v>0</v>
      </c>
      <c r="J45" s="12">
        <v>0</v>
      </c>
      <c r="K45" s="12">
        <v>0</v>
      </c>
      <c r="L45" s="12">
        <v>500000</v>
      </c>
      <c r="M45" s="12">
        <v>0</v>
      </c>
      <c r="N45" s="12">
        <f>L45-M45</f>
        <v>500000</v>
      </c>
      <c r="O45" s="12">
        <v>2900000</v>
      </c>
      <c r="P45" s="12">
        <v>0</v>
      </c>
      <c r="Q45" s="12">
        <v>0</v>
      </c>
      <c r="R45" s="10"/>
    </row>
    <row r="46" spans="1:18" ht="30" customHeight="1">
      <c r="A46" s="69"/>
      <c r="B46" s="59"/>
      <c r="C46" s="59"/>
      <c r="D46" s="59"/>
      <c r="E46" s="59"/>
      <c r="F46" s="7" t="s">
        <v>70</v>
      </c>
      <c r="G46" s="54"/>
      <c r="H46" s="38">
        <v>3400000</v>
      </c>
      <c r="I46" s="37">
        <v>0</v>
      </c>
      <c r="J46" s="37">
        <v>0</v>
      </c>
      <c r="K46" s="37">
        <v>0</v>
      </c>
      <c r="L46" s="37">
        <v>500000</v>
      </c>
      <c r="M46" s="37">
        <v>0</v>
      </c>
      <c r="N46" s="37">
        <f>L46-M46</f>
        <v>500000</v>
      </c>
      <c r="O46" s="37">
        <v>2900000</v>
      </c>
      <c r="P46" s="37">
        <v>0</v>
      </c>
      <c r="Q46" s="37">
        <v>0</v>
      </c>
      <c r="R46" s="10"/>
    </row>
    <row r="47" spans="1:18" ht="30" customHeight="1">
      <c r="A47" s="60" t="s">
        <v>103</v>
      </c>
      <c r="B47" s="58" t="s">
        <v>64</v>
      </c>
      <c r="C47" s="58" t="s">
        <v>65</v>
      </c>
      <c r="D47" s="81" t="s">
        <v>73</v>
      </c>
      <c r="E47" s="86" t="s">
        <v>74</v>
      </c>
      <c r="F47" s="7" t="s">
        <v>67</v>
      </c>
      <c r="G47" s="49" t="s">
        <v>75</v>
      </c>
      <c r="H47" s="20">
        <v>39477000</v>
      </c>
      <c r="I47" s="12">
        <v>11200000</v>
      </c>
      <c r="J47" s="12">
        <v>9463045</v>
      </c>
      <c r="K47" s="12">
        <v>1736955</v>
      </c>
      <c r="L47" s="12">
        <v>800000</v>
      </c>
      <c r="M47" s="12">
        <v>273978</v>
      </c>
      <c r="N47" s="12">
        <v>526022</v>
      </c>
      <c r="O47" s="12">
        <v>1000000</v>
      </c>
      <c r="P47" s="12">
        <v>26477000</v>
      </c>
      <c r="Q47" s="12">
        <v>0</v>
      </c>
      <c r="R47" s="10"/>
    </row>
    <row r="48" spans="1:18" ht="30" customHeight="1">
      <c r="A48" s="69"/>
      <c r="B48" s="59"/>
      <c r="C48" s="59"/>
      <c r="D48" s="82"/>
      <c r="E48" s="87"/>
      <c r="F48" s="7" t="s">
        <v>69</v>
      </c>
      <c r="G48" s="50"/>
      <c r="H48" s="20">
        <v>39477000</v>
      </c>
      <c r="I48" s="12">
        <v>11200000</v>
      </c>
      <c r="J48" s="12">
        <v>9463045</v>
      </c>
      <c r="K48" s="12">
        <v>1736955</v>
      </c>
      <c r="L48" s="12">
        <v>800000</v>
      </c>
      <c r="M48" s="12">
        <v>273978</v>
      </c>
      <c r="N48" s="12">
        <v>526022</v>
      </c>
      <c r="O48" s="12">
        <v>0</v>
      </c>
      <c r="P48" s="12">
        <v>3000000</v>
      </c>
      <c r="Q48" s="12">
        <v>24477000</v>
      </c>
      <c r="R48" s="10"/>
    </row>
    <row r="49" spans="1:18" ht="30" customHeight="1" thickBot="1">
      <c r="A49" s="83"/>
      <c r="B49" s="84"/>
      <c r="C49" s="84"/>
      <c r="D49" s="85"/>
      <c r="E49" s="88"/>
      <c r="F49" s="14" t="s">
        <v>70</v>
      </c>
      <c r="G49" s="51"/>
      <c r="H49" s="91">
        <f>SUM(H48-H47)</f>
        <v>0</v>
      </c>
      <c r="I49" s="91">
        <f aca="true" t="shared" si="14" ref="I49:Q49">SUM(I48-I47)</f>
        <v>0</v>
      </c>
      <c r="J49" s="91">
        <f t="shared" si="14"/>
        <v>0</v>
      </c>
      <c r="K49" s="91">
        <f t="shared" si="14"/>
        <v>0</v>
      </c>
      <c r="L49" s="91">
        <f t="shared" si="14"/>
        <v>0</v>
      </c>
      <c r="M49" s="91">
        <f t="shared" si="14"/>
        <v>0</v>
      </c>
      <c r="N49" s="91">
        <f t="shared" si="14"/>
        <v>0</v>
      </c>
      <c r="O49" s="48">
        <f t="shared" si="14"/>
        <v>-1000000</v>
      </c>
      <c r="P49" s="48">
        <f t="shared" si="14"/>
        <v>-23477000</v>
      </c>
      <c r="Q49" s="48">
        <f t="shared" si="14"/>
        <v>24477000</v>
      </c>
      <c r="R49" s="15"/>
    </row>
    <row r="50" spans="13:18" ht="46.5" customHeight="1">
      <c r="M50" s="5"/>
      <c r="P50" s="5"/>
      <c r="R50" s="3"/>
    </row>
    <row r="51" spans="13:18" ht="31.5" customHeight="1">
      <c r="M51" s="5"/>
      <c r="P51" s="5"/>
      <c r="R51" s="3"/>
    </row>
    <row r="52" spans="13:18" ht="33" customHeight="1">
      <c r="M52" s="5"/>
      <c r="P52" s="5"/>
      <c r="R52" s="3"/>
    </row>
    <row r="53" spans="13:18" ht="42.75" customHeight="1">
      <c r="M53" s="5"/>
      <c r="P53" s="5"/>
      <c r="R53" s="3"/>
    </row>
    <row r="54" spans="13:18" ht="30.75" customHeight="1">
      <c r="M54" s="5"/>
      <c r="P54" s="5"/>
      <c r="R54" s="3"/>
    </row>
    <row r="55" spans="13:18" ht="28.5" customHeight="1">
      <c r="M55" s="5"/>
      <c r="P55" s="5"/>
      <c r="R55" s="3"/>
    </row>
    <row r="56" spans="13:18" ht="36" customHeight="1">
      <c r="M56" s="5"/>
      <c r="P56" s="5"/>
      <c r="R56" s="3"/>
    </row>
    <row r="57" spans="13:16" ht="36" customHeight="1">
      <c r="M57" s="5"/>
      <c r="P57" s="5"/>
    </row>
    <row r="58" spans="13:16" ht="36" customHeight="1">
      <c r="M58" s="5"/>
      <c r="P58" s="5"/>
    </row>
    <row r="59" spans="13:16" ht="30" customHeight="1">
      <c r="M59" s="5"/>
      <c r="P59" s="5"/>
    </row>
    <row r="60" spans="13:16" ht="30" customHeight="1">
      <c r="M60" s="5"/>
      <c r="P60" s="5"/>
    </row>
    <row r="61" spans="13:16" ht="30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30" customHeight="1">
      <c r="M408" s="5"/>
      <c r="P408" s="5"/>
    </row>
    <row r="409" spans="13:16" ht="30" customHeight="1">
      <c r="M409" s="5"/>
      <c r="P409" s="5"/>
    </row>
    <row r="410" spans="13:16" ht="30" customHeight="1">
      <c r="M410" s="5"/>
      <c r="P410" s="5"/>
    </row>
    <row r="411" spans="13:16" ht="30" customHeight="1">
      <c r="M411" s="5"/>
      <c r="P411" s="5"/>
    </row>
    <row r="412" spans="13:16" ht="30" customHeight="1">
      <c r="M412" s="5"/>
      <c r="P412" s="5"/>
    </row>
    <row r="413" spans="13:16" ht="30" customHeight="1">
      <c r="M413" s="5"/>
      <c r="P413" s="5"/>
    </row>
    <row r="414" spans="13:16" ht="30" customHeight="1">
      <c r="M414" s="5"/>
      <c r="P414" s="5"/>
    </row>
    <row r="415" spans="13:16" ht="30" customHeight="1">
      <c r="M415" s="5"/>
      <c r="P415" s="5"/>
    </row>
    <row r="416" spans="13:16" ht="30" customHeight="1">
      <c r="M416" s="5"/>
      <c r="P416" s="5"/>
    </row>
    <row r="417" spans="13:16" ht="30" customHeight="1">
      <c r="M417" s="5"/>
      <c r="P417" s="5"/>
    </row>
    <row r="418" spans="13:16" ht="30" customHeight="1">
      <c r="M418" s="5"/>
      <c r="P418" s="5"/>
    </row>
    <row r="419" spans="13:16" ht="30" customHeight="1">
      <c r="M419" s="5"/>
      <c r="P419" s="5"/>
    </row>
    <row r="420" spans="13:16" ht="30" customHeight="1">
      <c r="M420" s="5"/>
      <c r="P420" s="5"/>
    </row>
    <row r="421" spans="13:16" ht="30" customHeight="1">
      <c r="M421" s="5"/>
      <c r="P421" s="5"/>
    </row>
    <row r="422" spans="13:16" ht="30" customHeight="1">
      <c r="M422" s="5"/>
      <c r="P422" s="5"/>
    </row>
    <row r="423" spans="13:16" ht="30" customHeight="1">
      <c r="M423" s="5"/>
      <c r="P423" s="5"/>
    </row>
    <row r="424" spans="13:16" ht="13.5">
      <c r="M424" s="5"/>
      <c r="P424" s="5"/>
    </row>
    <row r="425" spans="13:16" ht="13.5">
      <c r="M425" s="5"/>
      <c r="P425" s="5"/>
    </row>
    <row r="426" spans="13:16" ht="13.5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spans="13:16" ht="13.5">
      <c r="M743" s="5"/>
      <c r="P743" s="5"/>
    </row>
    <row r="744" spans="13:16" ht="13.5">
      <c r="M744" s="5"/>
      <c r="P744" s="5"/>
    </row>
    <row r="745" spans="13:16" ht="13.5">
      <c r="M745" s="5"/>
      <c r="P745" s="5"/>
    </row>
    <row r="746" spans="13:16" ht="13.5">
      <c r="M746" s="5"/>
      <c r="P746" s="5"/>
    </row>
    <row r="747" spans="13:16" ht="13.5">
      <c r="M747" s="5"/>
      <c r="P747" s="5"/>
    </row>
    <row r="748" spans="13:16" ht="13.5">
      <c r="M748" s="5"/>
      <c r="P748" s="5"/>
    </row>
    <row r="749" spans="13:16" ht="13.5">
      <c r="M749" s="5"/>
      <c r="P749" s="5"/>
    </row>
    <row r="750" spans="13:16" ht="13.5">
      <c r="M750" s="5"/>
      <c r="P750" s="5"/>
    </row>
    <row r="751" spans="13:16" ht="13.5">
      <c r="M751" s="5"/>
      <c r="P751" s="5"/>
    </row>
    <row r="752" spans="13:16" ht="13.5">
      <c r="M752" s="5"/>
      <c r="P752" s="5"/>
    </row>
    <row r="753" spans="13:16" ht="13.5">
      <c r="M753" s="5"/>
      <c r="P753" s="5"/>
    </row>
    <row r="754" spans="13:16" ht="13.5">
      <c r="M754" s="5"/>
      <c r="P754" s="5"/>
    </row>
    <row r="755" spans="13:16" ht="13.5">
      <c r="M755" s="5"/>
      <c r="P755" s="5"/>
    </row>
    <row r="756" spans="13:16" ht="13.5">
      <c r="M756" s="5"/>
      <c r="P756" s="5"/>
    </row>
    <row r="757" spans="13:16" ht="13.5">
      <c r="M757" s="5"/>
      <c r="P757" s="5"/>
    </row>
    <row r="758" spans="13:16" ht="13.5">
      <c r="M758" s="5"/>
      <c r="P758" s="5"/>
    </row>
    <row r="759" ht="13.5">
      <c r="M759" s="5"/>
    </row>
    <row r="760" ht="13.5">
      <c r="M760" s="5"/>
    </row>
    <row r="761" ht="13.5">
      <c r="M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  <row r="876" ht="13.5">
      <c r="M876" s="5"/>
    </row>
    <row r="877" ht="13.5">
      <c r="M877" s="5"/>
    </row>
    <row r="878" ht="13.5">
      <c r="M878" s="5"/>
    </row>
    <row r="879" ht="13.5">
      <c r="M879" s="5"/>
    </row>
    <row r="880" ht="13.5">
      <c r="M880" s="5"/>
    </row>
    <row r="881" ht="13.5">
      <c r="M881" s="5"/>
    </row>
    <row r="882" ht="13.5">
      <c r="M882" s="5"/>
    </row>
    <row r="883" ht="13.5">
      <c r="M883" s="5"/>
    </row>
    <row r="884" ht="13.5">
      <c r="M884" s="5"/>
    </row>
    <row r="885" ht="13.5">
      <c r="M885" s="5"/>
    </row>
    <row r="886" ht="13.5">
      <c r="M886" s="5"/>
    </row>
    <row r="887" ht="13.5">
      <c r="M887" s="5"/>
    </row>
    <row r="888" ht="13.5">
      <c r="M888" s="5"/>
    </row>
    <row r="889" ht="13.5">
      <c r="M889" s="5"/>
    </row>
    <row r="890" ht="13.5">
      <c r="M890" s="5"/>
    </row>
    <row r="891" ht="13.5">
      <c r="M891" s="5"/>
    </row>
  </sheetData>
  <sheetProtection/>
  <mergeCells count="105">
    <mergeCell ref="A38:A40"/>
    <mergeCell ref="B38:B40"/>
    <mergeCell ref="C38:C40"/>
    <mergeCell ref="D38:D40"/>
    <mergeCell ref="E38:E40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41:A43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29:A31"/>
    <mergeCell ref="B29:B31"/>
    <mergeCell ref="C29:C31"/>
    <mergeCell ref="D29:D31"/>
    <mergeCell ref="E29:E31"/>
    <mergeCell ref="A23:A25"/>
    <mergeCell ref="B23:B25"/>
    <mergeCell ref="C23:C25"/>
    <mergeCell ref="D23:D25"/>
    <mergeCell ref="A26:A28"/>
    <mergeCell ref="G17:G19"/>
    <mergeCell ref="E23:E25"/>
    <mergeCell ref="G23:G25"/>
    <mergeCell ref="A20:A22"/>
    <mergeCell ref="B20:B22"/>
    <mergeCell ref="C20:C22"/>
    <mergeCell ref="D20:D22"/>
    <mergeCell ref="E20:E22"/>
    <mergeCell ref="G20:G22"/>
    <mergeCell ref="C14:C16"/>
    <mergeCell ref="D14:D16"/>
    <mergeCell ref="E14:E16"/>
    <mergeCell ref="A17:A19"/>
    <mergeCell ref="B17:B19"/>
    <mergeCell ref="C17:C19"/>
    <mergeCell ref="D17:D19"/>
    <mergeCell ref="E17:E19"/>
    <mergeCell ref="E5:E7"/>
    <mergeCell ref="E8:E10"/>
    <mergeCell ref="H3:H4"/>
    <mergeCell ref="B3:B4"/>
    <mergeCell ref="B5:B7"/>
    <mergeCell ref="B8:B10"/>
    <mergeCell ref="G3:G4"/>
    <mergeCell ref="G8:G10"/>
    <mergeCell ref="A8:A10"/>
    <mergeCell ref="C8:C10"/>
    <mergeCell ref="D8:D10"/>
    <mergeCell ref="S3:S4"/>
    <mergeCell ref="A5:A7"/>
    <mergeCell ref="C5:C7"/>
    <mergeCell ref="D5:D7"/>
    <mergeCell ref="Q3:Q4"/>
    <mergeCell ref="R3:R4"/>
    <mergeCell ref="E3:E4"/>
    <mergeCell ref="A1:R1"/>
    <mergeCell ref="Q2:R2"/>
    <mergeCell ref="A3:A4"/>
    <mergeCell ref="C3:C4"/>
    <mergeCell ref="D3:D4"/>
    <mergeCell ref="F3:F4"/>
    <mergeCell ref="I3:K3"/>
    <mergeCell ref="L3:N3"/>
    <mergeCell ref="P3:P4"/>
    <mergeCell ref="O3:O4"/>
    <mergeCell ref="B26:B28"/>
    <mergeCell ref="C26:C28"/>
    <mergeCell ref="D26:D28"/>
    <mergeCell ref="E26:E28"/>
    <mergeCell ref="A11:A16"/>
    <mergeCell ref="B11:B13"/>
    <mergeCell ref="C11:C13"/>
    <mergeCell ref="D11:D13"/>
    <mergeCell ref="E11:E13"/>
    <mergeCell ref="B14:B16"/>
    <mergeCell ref="G47:G49"/>
    <mergeCell ref="G14:G16"/>
    <mergeCell ref="G11:G13"/>
    <mergeCell ref="G26:G28"/>
    <mergeCell ref="G44:G46"/>
    <mergeCell ref="G41:G43"/>
    <mergeCell ref="G38:G40"/>
    <mergeCell ref="G35:G37"/>
    <mergeCell ref="G32:G34"/>
    <mergeCell ref="G29:G31"/>
  </mergeCells>
  <printOptions/>
  <pageMargins left="0.7086614173228347" right="0.7086614173228347" top="0.7480314960629921" bottom="0.7480314960629921" header="0.31496062992125984" footer="0.31496062992125984"/>
  <pageSetup firstPageNumber="391" useFirstPageNumber="1" horizontalDpi="600" verticalDpi="600" orientation="landscape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2019-11-14T00:59:07Z</cp:lastPrinted>
  <dcterms:created xsi:type="dcterms:W3CDTF">2009-11-08T04:53:51Z</dcterms:created>
  <dcterms:modified xsi:type="dcterms:W3CDTF">2019-11-14T02:14:29Z</dcterms:modified>
  <cp:category/>
  <cp:version/>
  <cp:contentType/>
  <cp:contentStatus/>
</cp:coreProperties>
</file>